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rdia\OneDrive\CH_Tischfussballverband\30_Sport\01_Turniere\02_Swiss Tablesoccer Series (STS)\"/>
    </mc:Choice>
  </mc:AlternateContent>
  <xr:revisionPtr revIDLastSave="320" documentId="11_201EBE4F332FD37F9AD498AAAD44660057881C0C" xr6:coauthVersionLast="41" xr6:coauthVersionMax="43" xr10:uidLastSave="{4B502651-42D8-4446-AFCE-B14AA495AE68}"/>
  <bookViews>
    <workbookView xWindow="-108" yWindow="-108" windowWidth="23256" windowHeight="1272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7" i="1"/>
  <c r="F17" i="1" s="1"/>
  <c r="F9" i="1"/>
  <c r="F10" i="1"/>
  <c r="F12" i="1"/>
  <c r="F13" i="1"/>
  <c r="F15" i="1"/>
  <c r="U16" i="1"/>
  <c r="W16" i="1"/>
  <c r="C16" i="1"/>
  <c r="J16" i="1" l="1"/>
  <c r="J17" i="1"/>
  <c r="Y16" i="1"/>
  <c r="I16" i="1"/>
  <c r="M16" i="1"/>
  <c r="Q16" i="1"/>
  <c r="U17" i="1"/>
  <c r="V17" i="1" s="1"/>
  <c r="R16" i="1"/>
  <c r="M17" i="1"/>
  <c r="N17" i="1" s="1"/>
  <c r="C17" i="1"/>
  <c r="AC14" i="1"/>
  <c r="AC9" i="1"/>
  <c r="AC10" i="1"/>
  <c r="AD10" i="1" s="1"/>
  <c r="AC12" i="1"/>
  <c r="AD12" i="1" s="1"/>
  <c r="AC13" i="1"/>
  <c r="AD13" i="1" s="1"/>
  <c r="AC15" i="1"/>
  <c r="AC8" i="1"/>
  <c r="AB9" i="1"/>
  <c r="AB12" i="1"/>
  <c r="P16" i="1"/>
  <c r="K16" i="1"/>
  <c r="G16" i="1"/>
  <c r="E16" i="1"/>
  <c r="D16" i="1"/>
  <c r="I17" i="1"/>
  <c r="N9" i="1"/>
  <c r="N10" i="1"/>
  <c r="N12" i="1"/>
  <c r="N13" i="1"/>
  <c r="N15" i="1"/>
  <c r="R9" i="1"/>
  <c r="R10" i="1"/>
  <c r="R12" i="1"/>
  <c r="R13" i="1"/>
  <c r="R15" i="1"/>
  <c r="V9" i="1"/>
  <c r="V10" i="1"/>
  <c r="V12" i="1"/>
  <c r="V13" i="1"/>
  <c r="V15" i="1"/>
  <c r="Z12" i="1"/>
  <c r="Z13" i="1"/>
  <c r="Z10" i="1"/>
  <c r="V8" i="1"/>
  <c r="R8" i="1"/>
  <c r="N8" i="1"/>
  <c r="J9" i="1"/>
  <c r="J10" i="1"/>
  <c r="J12" i="1"/>
  <c r="J13" i="1"/>
  <c r="J15" i="1"/>
  <c r="J8" i="1"/>
  <c r="F8" i="1"/>
  <c r="X16" i="1"/>
  <c r="AB16" i="1" s="1"/>
  <c r="AD9" i="1" l="1"/>
  <c r="Z16" i="1"/>
  <c r="V16" i="1"/>
  <c r="Y17" i="1"/>
  <c r="Q17" i="1"/>
  <c r="R17" i="1" s="1"/>
  <c r="AC16" i="1"/>
  <c r="AD16" i="1" s="1"/>
  <c r="N16" i="1"/>
  <c r="H16" i="1"/>
  <c r="L16" i="1"/>
  <c r="T16" i="1"/>
  <c r="G17" i="1"/>
  <c r="O16" i="1"/>
  <c r="S16" i="1"/>
  <c r="S17" i="1" s="1"/>
  <c r="AA9" i="1"/>
  <c r="AB10" i="1"/>
  <c r="AA10" i="1"/>
  <c r="AB11" i="1"/>
  <c r="AA11" i="1"/>
  <c r="AA12" i="1"/>
  <c r="AB13" i="1"/>
  <c r="AA13" i="1"/>
  <c r="D17" i="1"/>
  <c r="H17" i="1"/>
  <c r="L17" i="1"/>
  <c r="P17" i="1"/>
  <c r="T17" i="1"/>
  <c r="K17" i="1"/>
  <c r="O17" i="1"/>
  <c r="W17" i="1"/>
  <c r="AB8" i="1"/>
  <c r="AD8" i="1" s="1"/>
  <c r="AA8" i="1"/>
  <c r="AB15" i="1"/>
  <c r="AD15" i="1" s="1"/>
  <c r="AC17" i="1" l="1"/>
  <c r="AA17" i="1"/>
  <c r="AA16" i="1"/>
  <c r="X17" i="1"/>
  <c r="AB17" i="1" s="1"/>
  <c r="AD17" i="1" l="1"/>
  <c r="Z17" i="1"/>
</calcChain>
</file>

<file path=xl/sharedStrings.xml><?xml version="1.0" encoding="utf-8"?>
<sst xmlns="http://schemas.openxmlformats.org/spreadsheetml/2006/main" count="27" uniqueCount="21">
  <si>
    <t>Open Doubles</t>
  </si>
  <si>
    <t>Open Singles</t>
  </si>
  <si>
    <t>Women Doubles</t>
  </si>
  <si>
    <t>Woman Singles</t>
  </si>
  <si>
    <t>Luzern</t>
  </si>
  <si>
    <t>Haldenstein</t>
  </si>
  <si>
    <t>Zürich</t>
  </si>
  <si>
    <t>Goldach</t>
  </si>
  <si>
    <t>Wallis</t>
  </si>
  <si>
    <t>Därstetten</t>
  </si>
  <si>
    <t>Gams</t>
  </si>
  <si>
    <t>Total</t>
  </si>
  <si>
    <t>Mittelwert</t>
  </si>
  <si>
    <t>Rookie Doubles</t>
  </si>
  <si>
    <t>Mixed</t>
  </si>
  <si>
    <t>Total 2017</t>
  </si>
  <si>
    <t>Total 2018</t>
  </si>
  <si>
    <t>Total 2019</t>
  </si>
  <si>
    <t>Riggisberg</t>
  </si>
  <si>
    <t>Meldungen an der Swiss Tablesoccer Series</t>
  </si>
  <si>
    <t>Entw.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</si>
</sst>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3" xfId="1" applyNumberFormat="1" applyFont="1" applyBorder="1" applyAlignment="1">
      <alignment horizontal="center" vertical="center"/>
    </xf>
    <xf numFmtId="166" fontId="0" fillId="0" borderId="28" xfId="1" applyNumberFormat="1" applyFont="1" applyBorder="1" applyAlignment="1">
      <alignment horizontal="center" vertical="center"/>
    </xf>
    <xf numFmtId="166" fontId="0" fillId="0" borderId="25" xfId="1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/>
    <xf numFmtId="0" fontId="0" fillId="0" borderId="4" xfId="0" applyBorder="1"/>
    <xf numFmtId="0" fontId="0" fillId="0" borderId="20" xfId="0" applyBorder="1"/>
    <xf numFmtId="0" fontId="0" fillId="0" borderId="31" xfId="0" applyBorder="1"/>
    <xf numFmtId="0" fontId="0" fillId="0" borderId="8" xfId="0" applyBorder="1"/>
    <xf numFmtId="0" fontId="0" fillId="0" borderId="9" xfId="0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6" fontId="0" fillId="0" borderId="20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6" fontId="0" fillId="2" borderId="13" xfId="1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6" fontId="0" fillId="2" borderId="25" xfId="1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66" fontId="0" fillId="2" borderId="32" xfId="1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6" fontId="0" fillId="0" borderId="16" xfId="1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66" fontId="0" fillId="2" borderId="26" xfId="1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6" fontId="0" fillId="0" borderId="21" xfId="1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D17"/>
  <sheetViews>
    <sheetView tabSelected="1" topLeftCell="B1" zoomScale="78" zoomScaleNormal="100" workbookViewId="0">
      <selection activeCell="AC16" sqref="AC16"/>
    </sheetView>
  </sheetViews>
  <sheetFormatPr baseColWidth="10" defaultColWidth="11.44140625" defaultRowHeight="14.4" x14ac:dyDescent="0.3"/>
  <cols>
    <col min="2" max="2" width="14.6640625" customWidth="1"/>
    <col min="3" max="4" width="4.88671875" style="1" bestFit="1" customWidth="1"/>
    <col min="5" max="5" width="4.88671875" style="1" customWidth="1"/>
    <col min="6" max="6" width="12.44140625" style="1" bestFit="1" customWidth="1"/>
    <col min="7" max="8" width="4.88671875" style="1" bestFit="1" customWidth="1"/>
    <col min="9" max="9" width="4.88671875" style="1" customWidth="1"/>
    <col min="10" max="10" width="12.44140625" style="1" bestFit="1" customWidth="1"/>
    <col min="11" max="12" width="4.88671875" style="1" bestFit="1" customWidth="1"/>
    <col min="13" max="13" width="4.88671875" style="1" customWidth="1"/>
    <col min="14" max="14" width="12.44140625" style="1" bestFit="1" customWidth="1"/>
    <col min="15" max="16" width="4.88671875" style="1" bestFit="1" customWidth="1"/>
    <col min="17" max="17" width="4.88671875" style="1" customWidth="1"/>
    <col min="18" max="18" width="12.44140625" style="1" bestFit="1" customWidth="1"/>
    <col min="19" max="20" width="4.88671875" style="1" bestFit="1" customWidth="1"/>
    <col min="21" max="21" width="4.88671875" style="1" customWidth="1"/>
    <col min="22" max="22" width="12.44140625" style="1" bestFit="1" customWidth="1"/>
    <col min="23" max="24" width="4.88671875" style="1" bestFit="1" customWidth="1"/>
    <col min="25" max="25" width="4.88671875" style="1" customWidth="1"/>
    <col min="26" max="26" width="12.44140625" style="1" bestFit="1" customWidth="1"/>
    <col min="27" max="28" width="9.88671875" bestFit="1" customWidth="1"/>
    <col min="29" max="29" width="9.88671875" customWidth="1"/>
    <col min="30" max="30" width="12.44140625" bestFit="1" customWidth="1"/>
  </cols>
  <sheetData>
    <row r="4" spans="2:30" x14ac:dyDescent="0.3">
      <c r="B4" t="s">
        <v>19</v>
      </c>
    </row>
    <row r="5" spans="2:30" ht="15" thickBot="1" x14ac:dyDescent="0.35"/>
    <row r="6" spans="2:30" ht="15" thickBot="1" x14ac:dyDescent="0.35">
      <c r="B6" s="10"/>
      <c r="C6" s="14" t="s">
        <v>0</v>
      </c>
      <c r="D6" s="15"/>
      <c r="E6" s="15"/>
      <c r="F6" s="16"/>
      <c r="G6" s="14" t="s">
        <v>1</v>
      </c>
      <c r="H6" s="15"/>
      <c r="I6" s="15"/>
      <c r="J6" s="16"/>
      <c r="K6" s="14" t="s">
        <v>2</v>
      </c>
      <c r="L6" s="15"/>
      <c r="M6" s="15"/>
      <c r="N6" s="16"/>
      <c r="O6" s="14" t="s">
        <v>3</v>
      </c>
      <c r="P6" s="15"/>
      <c r="Q6" s="15"/>
      <c r="R6" s="16"/>
      <c r="S6" s="14" t="s">
        <v>13</v>
      </c>
      <c r="T6" s="15"/>
      <c r="U6" s="15"/>
      <c r="V6" s="16"/>
      <c r="W6" s="14" t="s">
        <v>14</v>
      </c>
      <c r="X6" s="15"/>
      <c r="Y6" s="15"/>
      <c r="Z6" s="16"/>
      <c r="AA6" s="30"/>
      <c r="AB6" s="30"/>
      <c r="AC6" s="30"/>
      <c r="AD6" s="31"/>
    </row>
    <row r="7" spans="2:30" ht="15" thickBot="1" x14ac:dyDescent="0.35">
      <c r="B7" s="2"/>
      <c r="C7" s="51">
        <v>2017</v>
      </c>
      <c r="D7" s="9">
        <v>2018</v>
      </c>
      <c r="E7" s="52">
        <v>2019</v>
      </c>
      <c r="F7" s="63" t="s">
        <v>20</v>
      </c>
      <c r="G7" s="8">
        <v>2017</v>
      </c>
      <c r="H7" s="9">
        <v>2018</v>
      </c>
      <c r="I7" s="52">
        <v>2019</v>
      </c>
      <c r="J7" s="63" t="s">
        <v>20</v>
      </c>
      <c r="K7" s="8">
        <v>2017</v>
      </c>
      <c r="L7" s="9">
        <v>2018</v>
      </c>
      <c r="M7" s="52">
        <v>2019</v>
      </c>
      <c r="N7" s="63" t="s">
        <v>20</v>
      </c>
      <c r="O7" s="8">
        <v>2017</v>
      </c>
      <c r="P7" s="9">
        <v>2018</v>
      </c>
      <c r="Q7" s="52">
        <v>2019</v>
      </c>
      <c r="R7" s="63" t="s">
        <v>20</v>
      </c>
      <c r="S7" s="8">
        <v>2017</v>
      </c>
      <c r="T7" s="9">
        <v>2018</v>
      </c>
      <c r="U7" s="52">
        <v>2019</v>
      </c>
      <c r="V7" s="63" t="s">
        <v>20</v>
      </c>
      <c r="W7" s="8">
        <v>2017</v>
      </c>
      <c r="X7" s="9">
        <v>2018</v>
      </c>
      <c r="Y7" s="52">
        <v>2019</v>
      </c>
      <c r="Z7" s="63" t="s">
        <v>20</v>
      </c>
      <c r="AA7" s="21" t="s">
        <v>15</v>
      </c>
      <c r="AB7" s="21" t="s">
        <v>16</v>
      </c>
      <c r="AC7" s="13" t="s">
        <v>17</v>
      </c>
      <c r="AD7" s="63" t="s">
        <v>20</v>
      </c>
    </row>
    <row r="8" spans="2:30" x14ac:dyDescent="0.3">
      <c r="B8" s="27" t="s">
        <v>4</v>
      </c>
      <c r="C8" s="46">
        <v>164</v>
      </c>
      <c r="D8" s="47">
        <v>184</v>
      </c>
      <c r="E8" s="47">
        <v>140</v>
      </c>
      <c r="F8" s="19">
        <f>SUM(E8/D8)</f>
        <v>0.76086956521739135</v>
      </c>
      <c r="G8" s="46">
        <v>41</v>
      </c>
      <c r="H8" s="47">
        <v>51</v>
      </c>
      <c r="I8" s="47">
        <v>56</v>
      </c>
      <c r="J8" s="19">
        <f>SUM(I8/H8)</f>
        <v>1.0980392156862746</v>
      </c>
      <c r="K8" s="46">
        <v>20</v>
      </c>
      <c r="L8" s="47">
        <v>26</v>
      </c>
      <c r="M8" s="47">
        <v>28</v>
      </c>
      <c r="N8" s="19">
        <f>SUM(M8/L8)</f>
        <v>1.0769230769230769</v>
      </c>
      <c r="O8" s="46">
        <v>18</v>
      </c>
      <c r="P8" s="47">
        <v>23</v>
      </c>
      <c r="Q8" s="47">
        <v>17</v>
      </c>
      <c r="R8" s="19">
        <f>SUM(Q8/P8)</f>
        <v>0.73913043478260865</v>
      </c>
      <c r="S8" s="46">
        <v>84</v>
      </c>
      <c r="T8" s="47">
        <v>80</v>
      </c>
      <c r="U8" s="47">
        <v>56</v>
      </c>
      <c r="V8" s="19">
        <f>SUM(U8/T8)</f>
        <v>0.7</v>
      </c>
      <c r="W8" s="48"/>
      <c r="X8" s="49"/>
      <c r="Y8" s="47">
        <v>72</v>
      </c>
      <c r="Z8" s="50"/>
      <c r="AA8" s="23">
        <f>SUM(C8,G8,K8,O8,S8)</f>
        <v>327</v>
      </c>
      <c r="AB8" s="24">
        <f>SUM(D8,H8,L8,P8,T8,X8)</f>
        <v>364</v>
      </c>
      <c r="AC8" s="32">
        <f>SUM(E8,I8,M8,Q8,U8,Y8)</f>
        <v>369</v>
      </c>
      <c r="AD8" s="34">
        <f>SUM(AC8/AB8)</f>
        <v>1.0137362637362637</v>
      </c>
    </row>
    <row r="9" spans="2:30" x14ac:dyDescent="0.3">
      <c r="B9" s="28" t="s">
        <v>5</v>
      </c>
      <c r="C9" s="4">
        <v>80</v>
      </c>
      <c r="D9" s="3">
        <v>96</v>
      </c>
      <c r="E9" s="3">
        <v>104</v>
      </c>
      <c r="F9" s="18">
        <f t="shared" ref="F9:F17" si="0">SUM(E9/D9)</f>
        <v>1.0833333333333333</v>
      </c>
      <c r="G9" s="4">
        <v>24</v>
      </c>
      <c r="H9" s="3">
        <v>32</v>
      </c>
      <c r="I9" s="3">
        <v>49</v>
      </c>
      <c r="J9" s="18">
        <f t="shared" ref="J9:J17" si="1">SUM(I9/H9)</f>
        <v>1.53125</v>
      </c>
      <c r="K9" s="4">
        <v>16</v>
      </c>
      <c r="L9" s="3">
        <v>18</v>
      </c>
      <c r="M9" s="3">
        <v>24</v>
      </c>
      <c r="N9" s="18">
        <f t="shared" ref="N9:N17" si="2">SUM(M9/L9)</f>
        <v>1.3333333333333333</v>
      </c>
      <c r="O9" s="4">
        <v>12</v>
      </c>
      <c r="P9" s="3">
        <v>15</v>
      </c>
      <c r="Q9" s="3">
        <v>15</v>
      </c>
      <c r="R9" s="18">
        <f t="shared" ref="R9:R17" si="3">SUM(Q9/P9)</f>
        <v>1</v>
      </c>
      <c r="S9" s="4">
        <v>28</v>
      </c>
      <c r="T9" s="3">
        <v>32</v>
      </c>
      <c r="U9" s="3">
        <v>30</v>
      </c>
      <c r="V9" s="18">
        <f t="shared" ref="V9:V17" si="4">SUM(U9/T9)</f>
        <v>0.9375</v>
      </c>
      <c r="W9" s="40"/>
      <c r="X9" s="37"/>
      <c r="Y9" s="3">
        <v>62</v>
      </c>
      <c r="Z9" s="41"/>
      <c r="AA9" s="25">
        <f>SUM(C9,G9,K9,O9,S9)</f>
        <v>160</v>
      </c>
      <c r="AB9" s="22">
        <f>SUM(D9,H9,L9,P9,T9,X9)</f>
        <v>193</v>
      </c>
      <c r="AC9" s="33">
        <f t="shared" ref="AC9:AC17" si="5">SUM(E9,I9,M9,Q9,U9,Y9)</f>
        <v>284</v>
      </c>
      <c r="AD9" s="35">
        <f>SUM(AC9/AB9)</f>
        <v>1.471502590673575</v>
      </c>
    </row>
    <row r="10" spans="2:30" x14ac:dyDescent="0.3">
      <c r="B10" s="28" t="s">
        <v>6</v>
      </c>
      <c r="C10" s="4">
        <v>102</v>
      </c>
      <c r="D10" s="3">
        <v>78</v>
      </c>
      <c r="E10" s="3">
        <v>92</v>
      </c>
      <c r="F10" s="18">
        <f t="shared" si="0"/>
        <v>1.1794871794871795</v>
      </c>
      <c r="G10" s="4">
        <v>35</v>
      </c>
      <c r="H10" s="3">
        <v>37</v>
      </c>
      <c r="I10" s="3">
        <v>42</v>
      </c>
      <c r="J10" s="18">
        <f t="shared" si="1"/>
        <v>1.1351351351351351</v>
      </c>
      <c r="K10" s="4">
        <v>20</v>
      </c>
      <c r="L10" s="3">
        <v>24</v>
      </c>
      <c r="M10" s="3">
        <v>30</v>
      </c>
      <c r="N10" s="18">
        <f t="shared" si="2"/>
        <v>1.25</v>
      </c>
      <c r="O10" s="4">
        <v>12</v>
      </c>
      <c r="P10" s="3">
        <v>17</v>
      </c>
      <c r="Q10" s="3">
        <v>22</v>
      </c>
      <c r="R10" s="18">
        <f t="shared" si="3"/>
        <v>1.2941176470588236</v>
      </c>
      <c r="S10" s="4">
        <v>24</v>
      </c>
      <c r="T10" s="3">
        <v>26</v>
      </c>
      <c r="U10" s="3">
        <v>38</v>
      </c>
      <c r="V10" s="18">
        <f t="shared" si="4"/>
        <v>1.4615384615384615</v>
      </c>
      <c r="W10" s="17">
        <v>46</v>
      </c>
      <c r="X10" s="3">
        <v>52</v>
      </c>
      <c r="Y10" s="3">
        <v>62</v>
      </c>
      <c r="Z10" s="20">
        <f>SUM(Y10/X10)</f>
        <v>1.1923076923076923</v>
      </c>
      <c r="AA10" s="25">
        <f>SUM(C10,G10,K10,O10,S10)</f>
        <v>193</v>
      </c>
      <c r="AB10" s="22">
        <f>SUM(D10,H10,L10,P10,T10,X10)</f>
        <v>234</v>
      </c>
      <c r="AC10" s="33">
        <f t="shared" si="5"/>
        <v>286</v>
      </c>
      <c r="AD10" s="35">
        <f t="shared" ref="AD10:AD17" si="6">SUM(AC10/AB10)</f>
        <v>1.2222222222222223</v>
      </c>
    </row>
    <row r="11" spans="2:30" x14ac:dyDescent="0.3">
      <c r="B11" s="28" t="s">
        <v>7</v>
      </c>
      <c r="C11" s="4">
        <v>98</v>
      </c>
      <c r="D11" s="3">
        <v>86</v>
      </c>
      <c r="E11" s="37"/>
      <c r="F11" s="38"/>
      <c r="G11" s="4">
        <v>36</v>
      </c>
      <c r="H11" s="3">
        <v>34</v>
      </c>
      <c r="I11" s="37"/>
      <c r="J11" s="38"/>
      <c r="K11" s="4">
        <v>16</v>
      </c>
      <c r="L11" s="3">
        <v>20</v>
      </c>
      <c r="M11" s="37"/>
      <c r="N11" s="38"/>
      <c r="O11" s="4">
        <v>13</v>
      </c>
      <c r="P11" s="3">
        <v>20</v>
      </c>
      <c r="Q11" s="37"/>
      <c r="R11" s="38"/>
      <c r="S11" s="4">
        <v>26</v>
      </c>
      <c r="T11" s="3">
        <v>22</v>
      </c>
      <c r="U11" s="37"/>
      <c r="V11" s="38"/>
      <c r="W11" s="40"/>
      <c r="X11" s="37"/>
      <c r="Y11" s="37"/>
      <c r="Z11" s="41"/>
      <c r="AA11" s="25">
        <f>SUM(C11,G11,K11,O11,S11)</f>
        <v>189</v>
      </c>
      <c r="AB11" s="22">
        <f>SUM(D11,H11,L11,P11,T11,X11)</f>
        <v>182</v>
      </c>
      <c r="AC11" s="45"/>
      <c r="AD11" s="44"/>
    </row>
    <row r="12" spans="2:30" x14ac:dyDescent="0.3">
      <c r="B12" s="28" t="s">
        <v>8</v>
      </c>
      <c r="C12" s="4">
        <v>70</v>
      </c>
      <c r="D12" s="3">
        <v>36</v>
      </c>
      <c r="E12" s="3">
        <v>60</v>
      </c>
      <c r="F12" s="18">
        <f t="shared" si="0"/>
        <v>1.6666666666666667</v>
      </c>
      <c r="G12" s="4">
        <v>26</v>
      </c>
      <c r="H12" s="3">
        <v>15</v>
      </c>
      <c r="I12" s="3">
        <v>25</v>
      </c>
      <c r="J12" s="18">
        <f t="shared" si="1"/>
        <v>1.6666666666666667</v>
      </c>
      <c r="K12" s="4">
        <v>10</v>
      </c>
      <c r="L12" s="3">
        <v>8</v>
      </c>
      <c r="M12" s="3">
        <v>12</v>
      </c>
      <c r="N12" s="18">
        <f t="shared" si="2"/>
        <v>1.5</v>
      </c>
      <c r="O12" s="4">
        <v>9</v>
      </c>
      <c r="P12" s="3">
        <v>7</v>
      </c>
      <c r="Q12" s="3">
        <v>6</v>
      </c>
      <c r="R12" s="18">
        <f t="shared" si="3"/>
        <v>0.8571428571428571</v>
      </c>
      <c r="S12" s="4">
        <v>18</v>
      </c>
      <c r="T12" s="3">
        <v>14</v>
      </c>
      <c r="U12" s="3">
        <v>20</v>
      </c>
      <c r="V12" s="18">
        <f t="shared" si="4"/>
        <v>1.4285714285714286</v>
      </c>
      <c r="W12" s="17">
        <v>32</v>
      </c>
      <c r="X12" s="3">
        <v>10</v>
      </c>
      <c r="Y12" s="3">
        <v>26</v>
      </c>
      <c r="Z12" s="20">
        <f t="shared" ref="Z8:Z17" si="7">SUM(Y12/X12)</f>
        <v>2.6</v>
      </c>
      <c r="AA12" s="25">
        <f>SUM(C12,G12,K12,O12,S12)</f>
        <v>133</v>
      </c>
      <c r="AB12" s="22">
        <f>SUM(D12,H12,L12,P12,T12,X12)</f>
        <v>90</v>
      </c>
      <c r="AC12" s="33">
        <f t="shared" si="5"/>
        <v>149</v>
      </c>
      <c r="AD12" s="35">
        <f>SUM(AC12/AB12)</f>
        <v>1.6555555555555554</v>
      </c>
    </row>
    <row r="13" spans="2:30" x14ac:dyDescent="0.3">
      <c r="B13" s="28" t="s">
        <v>9</v>
      </c>
      <c r="C13" s="4">
        <v>74</v>
      </c>
      <c r="D13" s="3">
        <v>76</v>
      </c>
      <c r="E13" s="3">
        <v>104</v>
      </c>
      <c r="F13" s="18">
        <f t="shared" si="0"/>
        <v>1.368421052631579</v>
      </c>
      <c r="G13" s="4">
        <v>36</v>
      </c>
      <c r="H13" s="3">
        <v>29</v>
      </c>
      <c r="I13" s="3">
        <v>37</v>
      </c>
      <c r="J13" s="18">
        <f t="shared" si="1"/>
        <v>1.2758620689655173</v>
      </c>
      <c r="K13" s="4">
        <v>16</v>
      </c>
      <c r="L13" s="3">
        <v>20</v>
      </c>
      <c r="M13" s="3">
        <v>32</v>
      </c>
      <c r="N13" s="18">
        <f t="shared" si="2"/>
        <v>1.6</v>
      </c>
      <c r="O13" s="4">
        <v>14</v>
      </c>
      <c r="P13" s="3">
        <v>19</v>
      </c>
      <c r="Q13" s="3">
        <v>16</v>
      </c>
      <c r="R13" s="18">
        <f t="shared" si="3"/>
        <v>0.84210526315789469</v>
      </c>
      <c r="S13" s="4">
        <v>18</v>
      </c>
      <c r="T13" s="3">
        <v>24</v>
      </c>
      <c r="U13" s="3">
        <v>27</v>
      </c>
      <c r="V13" s="18">
        <f t="shared" si="4"/>
        <v>1.125</v>
      </c>
      <c r="W13" s="17">
        <v>36</v>
      </c>
      <c r="X13" s="3">
        <v>42</v>
      </c>
      <c r="Y13" s="3">
        <v>54</v>
      </c>
      <c r="Z13" s="20">
        <f t="shared" si="7"/>
        <v>1.2857142857142858</v>
      </c>
      <c r="AA13" s="25">
        <f>SUM(C13,G13,K13,O13,S13)</f>
        <v>158</v>
      </c>
      <c r="AB13" s="22">
        <f>SUM(D13,H13,L13,P13,T13,X13)</f>
        <v>210</v>
      </c>
      <c r="AC13" s="33">
        <f t="shared" si="5"/>
        <v>270</v>
      </c>
      <c r="AD13" s="35">
        <f>SUM(AC13/AB13)</f>
        <v>1.2857142857142858</v>
      </c>
    </row>
    <row r="14" spans="2:30" x14ac:dyDescent="0.3">
      <c r="B14" s="28" t="s">
        <v>18</v>
      </c>
      <c r="C14" s="39"/>
      <c r="D14" s="37"/>
      <c r="E14" s="3">
        <v>88</v>
      </c>
      <c r="F14" s="38"/>
      <c r="G14" s="39"/>
      <c r="H14" s="37"/>
      <c r="I14" s="3">
        <v>37</v>
      </c>
      <c r="J14" s="38"/>
      <c r="K14" s="39"/>
      <c r="L14" s="37"/>
      <c r="M14" s="3">
        <v>32</v>
      </c>
      <c r="N14" s="38"/>
      <c r="O14" s="39"/>
      <c r="P14" s="37"/>
      <c r="Q14" s="3">
        <v>16</v>
      </c>
      <c r="R14" s="38"/>
      <c r="S14" s="39"/>
      <c r="T14" s="37"/>
      <c r="U14" s="3">
        <v>44</v>
      </c>
      <c r="V14" s="38"/>
      <c r="W14" s="40"/>
      <c r="X14" s="37"/>
      <c r="Y14" s="3">
        <v>66</v>
      </c>
      <c r="Z14" s="41"/>
      <c r="AA14" s="42"/>
      <c r="AB14" s="43"/>
      <c r="AC14" s="33">
        <f>SUM(E14,I14,M14,Q14,U14,Y14)</f>
        <v>283</v>
      </c>
      <c r="AD14" s="44"/>
    </row>
    <row r="15" spans="2:30" ht="15" thickBot="1" x14ac:dyDescent="0.35">
      <c r="B15" s="29" t="s">
        <v>10</v>
      </c>
      <c r="C15" s="53"/>
      <c r="D15" s="7">
        <v>80</v>
      </c>
      <c r="E15" s="7">
        <v>100</v>
      </c>
      <c r="F15" s="54">
        <f t="shared" si="0"/>
        <v>1.25</v>
      </c>
      <c r="G15" s="6"/>
      <c r="H15" s="7">
        <v>22</v>
      </c>
      <c r="I15" s="55">
        <v>36</v>
      </c>
      <c r="J15" s="54">
        <f t="shared" si="1"/>
        <v>1.6363636363636365</v>
      </c>
      <c r="K15" s="6"/>
      <c r="L15" s="7">
        <v>14</v>
      </c>
      <c r="M15" s="55">
        <v>24</v>
      </c>
      <c r="N15" s="54">
        <f t="shared" si="2"/>
        <v>1.7142857142857142</v>
      </c>
      <c r="O15" s="6"/>
      <c r="P15" s="7">
        <v>13</v>
      </c>
      <c r="Q15" s="55">
        <v>20</v>
      </c>
      <c r="R15" s="54">
        <f t="shared" si="3"/>
        <v>1.5384615384615385</v>
      </c>
      <c r="S15" s="6"/>
      <c r="T15" s="7">
        <v>18</v>
      </c>
      <c r="U15" s="7">
        <v>34</v>
      </c>
      <c r="V15" s="54">
        <f t="shared" si="4"/>
        <v>1.8888888888888888</v>
      </c>
      <c r="W15" s="56"/>
      <c r="X15" s="57"/>
      <c r="Y15" s="55">
        <v>46</v>
      </c>
      <c r="Z15" s="58"/>
      <c r="AA15" s="59"/>
      <c r="AB15" s="60">
        <f>SUM(D15,H15,L15,P15,T15,X15)</f>
        <v>147</v>
      </c>
      <c r="AC15" s="61">
        <f t="shared" si="5"/>
        <v>260</v>
      </c>
      <c r="AD15" s="62">
        <f t="shared" si="6"/>
        <v>1.7687074829931972</v>
      </c>
    </row>
    <row r="16" spans="2:30" ht="15" thickBot="1" x14ac:dyDescent="0.35">
      <c r="B16" s="26" t="s">
        <v>11</v>
      </c>
      <c r="C16" s="11">
        <f>SUM(C8:C15)</f>
        <v>588</v>
      </c>
      <c r="D16" s="11">
        <f t="shared" ref="D16:E16" si="8">SUM(D8:D15)</f>
        <v>636</v>
      </c>
      <c r="E16" s="11">
        <f>SUM(E8:E15)</f>
        <v>688</v>
      </c>
      <c r="F16" s="36">
        <f>SUM(E16/D16)</f>
        <v>1.0817610062893082</v>
      </c>
      <c r="G16" s="11">
        <f>SUM(G8:G15)</f>
        <v>198</v>
      </c>
      <c r="H16" s="11">
        <f>SUM(H8:H15)</f>
        <v>220</v>
      </c>
      <c r="I16" s="11">
        <f>SUM(I8:I15)</f>
        <v>282</v>
      </c>
      <c r="J16" s="36">
        <f>SUM(I16/H16)</f>
        <v>1.2818181818181817</v>
      </c>
      <c r="K16" s="11">
        <f>SUM(K8:K15)</f>
        <v>98</v>
      </c>
      <c r="L16" s="11">
        <f>SUM(L8:L15)</f>
        <v>130</v>
      </c>
      <c r="M16" s="11">
        <f>SUM(M8:M15)</f>
        <v>182</v>
      </c>
      <c r="N16" s="36">
        <f t="shared" si="2"/>
        <v>1.4</v>
      </c>
      <c r="O16" s="11">
        <f>SUM(O8:O13)</f>
        <v>78</v>
      </c>
      <c r="P16" s="11">
        <f>SUM(P8:P15)</f>
        <v>114</v>
      </c>
      <c r="Q16" s="11">
        <f>SUM(Q8:Q15)</f>
        <v>112</v>
      </c>
      <c r="R16" s="36">
        <f t="shared" si="3"/>
        <v>0.98245614035087714</v>
      </c>
      <c r="S16" s="11">
        <f>SUM(S8:S13)</f>
        <v>198</v>
      </c>
      <c r="T16" s="11">
        <f>SUM(T8:T15)</f>
        <v>216</v>
      </c>
      <c r="U16" s="11">
        <f>SUM(U8:U15)</f>
        <v>249</v>
      </c>
      <c r="V16" s="36">
        <f t="shared" si="4"/>
        <v>1.1527777777777777</v>
      </c>
      <c r="W16" s="11">
        <f>SUM(W8:W13)</f>
        <v>114</v>
      </c>
      <c r="X16" s="11">
        <f>SUM(X8:X15)</f>
        <v>104</v>
      </c>
      <c r="Y16" s="11">
        <f>SUM(Y8:Y15)</f>
        <v>388</v>
      </c>
      <c r="Z16" s="36">
        <f t="shared" si="7"/>
        <v>3.7307692307692308</v>
      </c>
      <c r="AA16" s="11">
        <f>SUM(C16,G16,K16,O16,S16,W16)</f>
        <v>1274</v>
      </c>
      <c r="AB16" s="11">
        <f>SUM(D16,H16,L16,P16,T16,X16)</f>
        <v>1420</v>
      </c>
      <c r="AC16" s="11">
        <f t="shared" si="5"/>
        <v>1901</v>
      </c>
      <c r="AD16" s="36">
        <f t="shared" si="6"/>
        <v>1.3387323943661973</v>
      </c>
    </row>
    <row r="17" spans="2:30" ht="15" thickBot="1" x14ac:dyDescent="0.35">
      <c r="B17" s="5" t="s">
        <v>12</v>
      </c>
      <c r="C17" s="64">
        <f>SUM(C16/6)</f>
        <v>98</v>
      </c>
      <c r="D17" s="64">
        <f>SUM(D16/7)</f>
        <v>90.857142857142861</v>
      </c>
      <c r="E17" s="64">
        <f>SUM(E16/7)</f>
        <v>98.285714285714292</v>
      </c>
      <c r="F17" s="36">
        <f t="shared" si="0"/>
        <v>1.0817610062893082</v>
      </c>
      <c r="G17" s="64">
        <f>SUM(G16/6)</f>
        <v>33</v>
      </c>
      <c r="H17" s="64">
        <f>SUM(H16/7)</f>
        <v>31.428571428571427</v>
      </c>
      <c r="I17" s="64">
        <f>SUM(I16/7)</f>
        <v>40.285714285714285</v>
      </c>
      <c r="J17" s="36">
        <f>SUM(I17/H17)</f>
        <v>1.2818181818181817</v>
      </c>
      <c r="K17" s="64">
        <f>SUM(K16/6)</f>
        <v>16.333333333333332</v>
      </c>
      <c r="L17" s="64">
        <f>SUM(L16/7)</f>
        <v>18.571428571428573</v>
      </c>
      <c r="M17" s="64">
        <f>SUM(M16/7)</f>
        <v>26</v>
      </c>
      <c r="N17" s="36">
        <f t="shared" si="2"/>
        <v>1.4</v>
      </c>
      <c r="O17" s="64">
        <f>SUM(O16/6)</f>
        <v>13</v>
      </c>
      <c r="P17" s="64">
        <f>SUM(P16/7)</f>
        <v>16.285714285714285</v>
      </c>
      <c r="Q17" s="64">
        <f>SUM(Q16/7)</f>
        <v>16</v>
      </c>
      <c r="R17" s="36">
        <f t="shared" si="3"/>
        <v>0.98245614035087725</v>
      </c>
      <c r="S17" s="64">
        <f>SUM(S16/6)</f>
        <v>33</v>
      </c>
      <c r="T17" s="64">
        <f>SUM(T16/7)</f>
        <v>30.857142857142858</v>
      </c>
      <c r="U17" s="64">
        <f>SUM(U16/7)</f>
        <v>35.571428571428569</v>
      </c>
      <c r="V17" s="36">
        <f t="shared" si="4"/>
        <v>1.1527777777777777</v>
      </c>
      <c r="W17" s="64">
        <f>SUM(W16/3)</f>
        <v>38</v>
      </c>
      <c r="X17" s="64">
        <f>SUM(X16/3)</f>
        <v>34.666666666666664</v>
      </c>
      <c r="Y17" s="64">
        <f>SUM(Y16/7)</f>
        <v>55.428571428571431</v>
      </c>
      <c r="Z17" s="36">
        <f t="shared" si="7"/>
        <v>1.598901098901099</v>
      </c>
      <c r="AA17" s="12">
        <f>SUM(C17,G17,K17,O17,S17,W17)</f>
        <v>231.33333333333334</v>
      </c>
      <c r="AB17" s="12">
        <f t="shared" ref="AB17" si="9">SUM(D17,H17,L17,P17,T17,X17)</f>
        <v>222.66666666666666</v>
      </c>
      <c r="AC17" s="12">
        <f t="shared" si="5"/>
        <v>271.57142857142861</v>
      </c>
      <c r="AD17" s="36">
        <f t="shared" si="6"/>
        <v>1.2196321642429429</v>
      </c>
    </row>
  </sheetData>
  <mergeCells count="6">
    <mergeCell ref="W6:Z6"/>
    <mergeCell ref="C6:F6"/>
    <mergeCell ref="G6:J6"/>
    <mergeCell ref="K6:N6"/>
    <mergeCell ref="O6:R6"/>
    <mergeCell ref="S6:V6"/>
  </mergeCells>
  <conditionalFormatting sqref="F8:F17">
    <cfRule type="colorScale" priority="6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7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8">
      <colorScale>
        <cfvo type="num" val="50"/>
        <cfvo type="num" val="100"/>
        <cfvo type="num" val="150"/>
        <color rgb="FFF8696B"/>
        <color theme="0"/>
        <color rgb="FF63BE7B"/>
      </colorScale>
    </cfRule>
    <cfRule type="colorScale" priority="9">
      <colorScale>
        <cfvo type="percentile" val="10"/>
        <cfvo type="percentile" val="50"/>
        <cfvo type="percentile" val="90"/>
        <color rgb="FFF8696B"/>
        <color theme="0"/>
        <color rgb="FF63BE7B"/>
      </colorScale>
    </cfRule>
    <cfRule type="colorScale" priority="10">
      <colorScale>
        <cfvo type="percentile" val="10"/>
        <cfvo type="percent" val="50"/>
        <cfvo type="percentile" val="90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8:F17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8:J17">
    <cfRule type="colorScale" priority="5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V17 R8:R17 Z8:Z17 AD8:AD17">
    <cfRule type="colorScale" priority="34">
      <colorScale>
        <cfvo type="num" val="0.5"/>
        <cfvo type="num" val="1"/>
        <cfvo type="num" val="1.5"/>
        <color rgb="FFF8696B"/>
        <color theme="0"/>
        <color rgb="FF63BE7B"/>
      </colorScale>
    </cfRule>
  </conditionalFormatting>
  <conditionalFormatting sqref="V8:V17">
    <cfRule type="colorScale" priority="3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:Z17">
    <cfRule type="colorScale" priority="2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D17">
    <cfRule type="colorScale" priority="1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8:N17">
    <cfRule type="colorScale" priority="4">
      <colorScale>
        <cfvo type="num" val="0.5"/>
        <cfvo type="num" val="1"/>
        <cfvo type="num" val="1.5"/>
        <color rgb="FFF8696B"/>
        <color theme="0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C16 W16:Y16 S16:U16 O16:Q16 K16:M16 G16:I16 D16:E16" formulaRange="1"/>
    <ignoredError sqref="F16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Schuler</dc:creator>
  <cp:keywords/>
  <dc:description/>
  <cp:lastModifiedBy>Ardian Schuler</cp:lastModifiedBy>
  <cp:revision/>
  <dcterms:created xsi:type="dcterms:W3CDTF">2018-02-22T19:41:47Z</dcterms:created>
  <dcterms:modified xsi:type="dcterms:W3CDTF">2019-10-07T19:28:22Z</dcterms:modified>
  <cp:category/>
  <cp:contentStatus/>
</cp:coreProperties>
</file>